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95" windowWidth="12000" windowHeight="66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<sst xmlns="http://schemas.openxmlformats.org/spreadsheetml/2006/main" count="84" uniqueCount="82">
  <si>
    <t>Profession tax</t>
  </si>
  <si>
    <t>Standard deduction</t>
  </si>
  <si>
    <t>Less</t>
  </si>
  <si>
    <t>Exemption under Sec 10</t>
  </si>
  <si>
    <t xml:space="preserve">Less </t>
  </si>
  <si>
    <t>Deduction under Section 24 (I) (vi)</t>
  </si>
  <si>
    <t>Rebate under Section 88</t>
  </si>
  <si>
    <t xml:space="preserve">   - ELSS</t>
  </si>
  <si>
    <t xml:space="preserve">   - PF</t>
  </si>
  <si>
    <t xml:space="preserve">   - PPF</t>
  </si>
  <si>
    <t xml:space="preserve">Add </t>
  </si>
  <si>
    <t>Other income</t>
  </si>
  <si>
    <t>Rent from house property</t>
  </si>
  <si>
    <t>Interest on housing loan =</t>
  </si>
  <si>
    <t>This rebate is allowed for a maximum of Rs 12000</t>
  </si>
  <si>
    <t xml:space="preserve">   - Infrastructure investments</t>
  </si>
  <si>
    <t>Total</t>
  </si>
  <si>
    <t>Short term capital gains</t>
  </si>
  <si>
    <t>Deduction under Chapter VI-A</t>
  </si>
  <si>
    <t>Interest on bank deposits and notified bonds</t>
  </si>
  <si>
    <t>Section 80 L allows for deduction of interest earned on specified securities upto a limit of Rs 15000</t>
  </si>
  <si>
    <t>This will be set off from the interest on housing loan; loss from housing property can be carried forward</t>
  </si>
  <si>
    <t>Tax payable</t>
  </si>
  <si>
    <t>Investment of Rs 15000 in Tata Mutual Fund ELSS</t>
  </si>
  <si>
    <t>Total tax payable</t>
  </si>
  <si>
    <t>Long term capital gains</t>
  </si>
  <si>
    <t>Long term capital gains are taxed at 20%</t>
  </si>
  <si>
    <t>Investments in Section 54EB</t>
  </si>
  <si>
    <t>For 54 EB, the capital gain amount will have to be invested for a period of seven years</t>
  </si>
  <si>
    <t>If details of all other non-salary income is provided to the employer, then the tax can be deducted at source</t>
  </si>
  <si>
    <t>Employer will furnish complete details of the tax calculations in Form 16 - certificate for deduction at source</t>
  </si>
  <si>
    <t>Education (fee of Rs 50+hostel of Rs 150) allowance of Rs 200 per month plus transport allowance of Rs 800 per month</t>
  </si>
  <si>
    <t>Tax exempt perks include medical reimbursement, subsidised lunch, employer contribution to PF or pension or group insurance and LFC (subject to rules)</t>
  </si>
  <si>
    <t>Mediclaim insurance premium</t>
  </si>
  <si>
    <t>Section 80 D provides for deduction of premium upto Rs 10000</t>
  </si>
  <si>
    <t>Standard deduction is 1/3 of salary subject to max. of Rs 20000 if total salary does not exceed Rs.5,00,000/-</t>
  </si>
  <si>
    <t>Interest Income</t>
  </si>
  <si>
    <t>Taxable perks include concessional rent, value of any security offered on concessional terms by the employer, payment of any employee obligation by the employer and payment of any insurance premium, etc. by employer</t>
  </si>
  <si>
    <t>HRA - 10,000 p.m</t>
  </si>
  <si>
    <t>Basic - 20,000 p.m.</t>
  </si>
  <si>
    <t>Taxable perks - 10,000 p.m.</t>
  </si>
  <si>
    <t>Assuming rent paid is Rs.5,000/-p.m.The taxable HRA is lower of the 120000 (50% of salary), Rs.1,20,000 (actual HRA received Rs.10000 p.m.) and Rs 36000 (excess of rent paid over 10% of salary- 60000 (5000*12) - 24000 (240000*10%)</t>
  </si>
  <si>
    <t>10% surcharge (additional tax) is leviable on the tax liability, if total income exceeds Rs.60,000 from the A.Y. 2000-01</t>
  </si>
  <si>
    <t>Total tax payable including surcharge</t>
  </si>
  <si>
    <t>Annual salary figures</t>
  </si>
  <si>
    <t>Basic of Rs 20,000 p.m.</t>
  </si>
  <si>
    <t>Assume value at Rs 10,000 per month</t>
  </si>
  <si>
    <t>A</t>
  </si>
  <si>
    <t>B</t>
  </si>
  <si>
    <t>C</t>
  </si>
  <si>
    <t>D</t>
  </si>
  <si>
    <t>E</t>
  </si>
  <si>
    <t>F</t>
  </si>
  <si>
    <t>H</t>
  </si>
  <si>
    <t>G</t>
  </si>
  <si>
    <t>Taxable salary (D-F-G)</t>
  </si>
  <si>
    <t>This does not get added to the income at all</t>
  </si>
  <si>
    <t>K</t>
  </si>
  <si>
    <t>(deduction net of house rent received)</t>
  </si>
  <si>
    <t>L</t>
  </si>
  <si>
    <t>M</t>
  </si>
  <si>
    <t>N</t>
  </si>
  <si>
    <t>Sub-total</t>
  </si>
  <si>
    <t>O</t>
  </si>
  <si>
    <t>Gross salary income (A+B+C)</t>
  </si>
  <si>
    <t>P</t>
  </si>
  <si>
    <t>(Rs 19,000+30% of Rs 3,99,700-Rs 1,50,000)</t>
  </si>
  <si>
    <t>Q</t>
  </si>
  <si>
    <t>R</t>
  </si>
  <si>
    <t>Tax payable (excl. capital gains : P-Q)</t>
  </si>
  <si>
    <t>S</t>
  </si>
  <si>
    <t>T</t>
  </si>
  <si>
    <t>U</t>
  </si>
  <si>
    <t>Tax on long term capital gains: (S-T) taxed at 20%</t>
  </si>
  <si>
    <t>V</t>
  </si>
  <si>
    <t>Interest on housing loan can be set off to the extent of Rs 1,00,000</t>
  </si>
  <si>
    <t>For income greater than Rs 10,000 PF tax is Rs 2500 per annum</t>
  </si>
  <si>
    <t>An additional rebate of upto Rs 4000 is allowed on investment in infrastructure instruments, say ICICI or IDBI or MKVDC bonds</t>
  </si>
  <si>
    <t>PPF contribution of Rs 20000</t>
  </si>
  <si>
    <t>PF contribution of the employee (statutorily at 12%) is eligible for rebate plus existing contribution of 20000</t>
  </si>
  <si>
    <t>Net taxable income (H+L+M+N-O)</t>
  </si>
  <si>
    <t>Changes in tax calculation subsequent to the Budget, applicable for the financial year 2001-02</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</si>
</sst>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
    <font>
      <sz val="10"/>
      <name val="Arial"/>
      <family val="0"/>
    </font>
    <font>
      <b/>
      <sz val="1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
    <xf numFmtId="0" fontId="0" fillId="0" borderId="0" xfId="0" applyAlignment="1">
      <alignment/>
    </xf>
    <xf numFmtId="0" fontId="0" fillId="0" borderId="0" xfId="0" applyAlignment="1">
      <alignment horizontal="right"/>
    </xf>
    <xf numFmtId="3" fontId="0" fillId="0" borderId="0" xfId="0" applyNumberFormat="1" applyAlignment="1">
      <alignment/>
    </xf>
    <xf numFmtId="0" fontId="1" fillId="0" borderId="0" xfId="0" applyFont="1" applyAlignment="1">
      <alignment/>
    </xf>
    <xf numFmtId="3" fontId="1" fillId="0" borderId="0" xfId="0" applyNumberFormat="1" applyFont="1" applyAlignment="1">
      <alignment/>
    </xf>
    <xf numFmtId="8"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9"/>
  <sheetViews>
    <sheetView tabSelected="1" workbookViewId="0" topLeftCell="B17">
      <selection activeCell="D33" sqref="D33"/>
    </sheetView>
  </sheetViews>
  <sheetFormatPr defaultColWidth="9.140625" defaultRowHeight="12.75"/>
  <cols>
    <col min="2" max="2" width="8.140625" style="0" customWidth="1"/>
    <col min="3" max="3" width="46.140625" style="0" customWidth="1"/>
  </cols>
  <sheetData>
    <row r="1" ht="12.75">
      <c r="D1" t="s">
        <v>44</v>
      </c>
    </row>
    <row r="2" spans="1:5" ht="12.75">
      <c r="A2" t="s">
        <v>47</v>
      </c>
      <c r="C2" t="s">
        <v>39</v>
      </c>
      <c r="D2">
        <f>20000*12</f>
        <v>240000</v>
      </c>
      <c r="E2" t="s">
        <v>45</v>
      </c>
    </row>
    <row r="3" spans="1:5" ht="12.75">
      <c r="A3" t="s">
        <v>48</v>
      </c>
      <c r="C3" t="s">
        <v>38</v>
      </c>
      <c r="D3">
        <f>D2*0.5-36000</f>
        <v>84000</v>
      </c>
      <c r="E3" t="s">
        <v>41</v>
      </c>
    </row>
    <row r="4" spans="1:5" ht="12.75">
      <c r="A4" t="s">
        <v>49</v>
      </c>
      <c r="C4" t="s">
        <v>40</v>
      </c>
      <c r="D4">
        <f>10000*12</f>
        <v>120000</v>
      </c>
      <c r="E4" t="s">
        <v>37</v>
      </c>
    </row>
    <row r="5" ht="12.75">
      <c r="E5" t="s">
        <v>32</v>
      </c>
    </row>
    <row r="6" ht="12.75">
      <c r="E6" t="s">
        <v>46</v>
      </c>
    </row>
    <row r="7" spans="1:4" ht="12.75">
      <c r="A7" s="3" t="s">
        <v>50</v>
      </c>
      <c r="B7" s="3"/>
      <c r="C7" s="3" t="s">
        <v>64</v>
      </c>
      <c r="D7" s="3">
        <f>SUM(D2:D4)</f>
        <v>444000</v>
      </c>
    </row>
    <row r="9" spans="1:5" ht="12.75">
      <c r="A9" t="s">
        <v>51</v>
      </c>
      <c r="C9" t="s">
        <v>3</v>
      </c>
      <c r="D9" s="1">
        <f>2400+9600</f>
        <v>12000</v>
      </c>
      <c r="E9" t="s">
        <v>31</v>
      </c>
    </row>
    <row r="10" ht="12.75">
      <c r="E10" t="s">
        <v>56</v>
      </c>
    </row>
    <row r="12" spans="1:5" ht="12.75">
      <c r="A12" t="s">
        <v>52</v>
      </c>
      <c r="B12" t="s">
        <v>2</v>
      </c>
      <c r="C12" t="s">
        <v>0</v>
      </c>
      <c r="D12">
        <v>2500</v>
      </c>
      <c r="E12" t="s">
        <v>76</v>
      </c>
    </row>
    <row r="13" spans="1:5" ht="12.75">
      <c r="A13" t="s">
        <v>54</v>
      </c>
      <c r="B13" t="s">
        <v>2</v>
      </c>
      <c r="C13" t="s">
        <v>1</v>
      </c>
      <c r="D13">
        <v>20000</v>
      </c>
      <c r="E13" t="s">
        <v>35</v>
      </c>
    </row>
    <row r="15" spans="1:4" ht="12.75">
      <c r="A15" s="3" t="s">
        <v>53</v>
      </c>
      <c r="B15" s="3"/>
      <c r="C15" s="3" t="s">
        <v>55</v>
      </c>
      <c r="D15" s="3">
        <f>D7-D12-D13</f>
        <v>421500</v>
      </c>
    </row>
    <row r="17" spans="1:3" ht="12.75">
      <c r="A17" s="3" t="s">
        <v>57</v>
      </c>
      <c r="B17" t="s">
        <v>10</v>
      </c>
      <c r="C17" s="3" t="s">
        <v>11</v>
      </c>
    </row>
    <row r="19" spans="1:5" ht="12.75">
      <c r="A19" t="s">
        <v>59</v>
      </c>
      <c r="C19" s="3" t="s">
        <v>12</v>
      </c>
      <c r="D19">
        <v>20000</v>
      </c>
      <c r="E19" t="s">
        <v>21</v>
      </c>
    </row>
    <row r="20" spans="2:5" ht="12.75">
      <c r="B20" t="s">
        <v>4</v>
      </c>
      <c r="C20" t="s">
        <v>5</v>
      </c>
      <c r="D20">
        <v>50000</v>
      </c>
      <c r="E20" t="s">
        <v>75</v>
      </c>
    </row>
    <row r="21" spans="4:9" ht="12.75">
      <c r="D21" s="3">
        <f>+D19-D20</f>
        <v>-30000</v>
      </c>
      <c r="E21" t="s">
        <v>13</v>
      </c>
      <c r="H21">
        <v>50000</v>
      </c>
      <c r="I21" t="s">
        <v>58</v>
      </c>
    </row>
    <row r="23" spans="1:4" ht="12.75">
      <c r="A23" t="s">
        <v>60</v>
      </c>
      <c r="C23" t="s">
        <v>17</v>
      </c>
      <c r="D23">
        <v>3000</v>
      </c>
    </row>
    <row r="24" spans="1:4" ht="12.75">
      <c r="A24" t="s">
        <v>61</v>
      </c>
      <c r="C24" t="s">
        <v>36</v>
      </c>
      <c r="D24">
        <v>20000</v>
      </c>
    </row>
    <row r="25" spans="1:4" ht="12.75">
      <c r="A25" s="3"/>
      <c r="B25" s="3"/>
      <c r="C25" s="3"/>
      <c r="D25" s="3"/>
    </row>
    <row r="26" spans="1:3" ht="12.75">
      <c r="A26" s="3" t="s">
        <v>63</v>
      </c>
      <c r="B26" s="3" t="s">
        <v>18</v>
      </c>
      <c r="C26" s="3"/>
    </row>
    <row r="27" spans="3:5" ht="12.75">
      <c r="C27" t="s">
        <v>19</v>
      </c>
      <c r="D27">
        <v>10000</v>
      </c>
      <c r="E27" t="s">
        <v>20</v>
      </c>
    </row>
    <row r="28" spans="3:5" ht="12.75">
      <c r="C28" t="s">
        <v>33</v>
      </c>
      <c r="D28">
        <v>5500</v>
      </c>
      <c r="E28" t="s">
        <v>34</v>
      </c>
    </row>
    <row r="29" spans="3:4" ht="12.75">
      <c r="C29" s="3" t="s">
        <v>62</v>
      </c>
      <c r="D29" s="3">
        <f>SUM(D27:D28)</f>
        <v>15500</v>
      </c>
    </row>
    <row r="31" spans="1:4" ht="12.75">
      <c r="A31" s="3" t="s">
        <v>65</v>
      </c>
      <c r="B31" s="3"/>
      <c r="C31" s="3" t="s">
        <v>80</v>
      </c>
      <c r="D31" s="3">
        <f>D15+D23+D24-D29+D21</f>
        <v>399000</v>
      </c>
    </row>
    <row r="33" spans="3:5" ht="12.75">
      <c r="C33" s="3" t="s">
        <v>22</v>
      </c>
      <c r="D33" s="4">
        <f>IF(D31&gt;150000,19000+(D31-150000)*0.3,IF(D31&gt;60000,1000+(D31-60000)*0.2,IF(D31&gt;50000,(D31-50000)*0.1,0)))</f>
        <v>93700</v>
      </c>
      <c r="E33" t="s">
        <v>66</v>
      </c>
    </row>
    <row r="35" spans="1:3" ht="12.75">
      <c r="A35" s="3" t="s">
        <v>67</v>
      </c>
      <c r="B35" s="3" t="s">
        <v>2</v>
      </c>
      <c r="C35" s="3" t="s">
        <v>6</v>
      </c>
    </row>
    <row r="36" spans="3:5" ht="12.75">
      <c r="C36" t="s">
        <v>7</v>
      </c>
      <c r="D36">
        <v>2000</v>
      </c>
      <c r="E36" t="s">
        <v>23</v>
      </c>
    </row>
    <row r="37" spans="3:5" ht="12.75">
      <c r="C37" t="s">
        <v>8</v>
      </c>
      <c r="D37">
        <f>((+D2*12/100)*20/100)</f>
        <v>5760</v>
      </c>
      <c r="E37" t="s">
        <v>79</v>
      </c>
    </row>
    <row r="38" spans="3:5" ht="12.75">
      <c r="C38" t="s">
        <v>9</v>
      </c>
      <c r="D38">
        <v>4000</v>
      </c>
      <c r="E38" t="s">
        <v>78</v>
      </c>
    </row>
    <row r="39" spans="4:5" ht="12.75">
      <c r="D39">
        <f>SUM(D36:D38)</f>
        <v>11760</v>
      </c>
      <c r="E39" t="s">
        <v>14</v>
      </c>
    </row>
    <row r="40" spans="3:5" ht="12.75">
      <c r="C40" t="s">
        <v>15</v>
      </c>
      <c r="D40">
        <v>4000</v>
      </c>
      <c r="E40" t="s">
        <v>77</v>
      </c>
    </row>
    <row r="42" spans="3:4" ht="12.75">
      <c r="C42" s="3" t="s">
        <v>16</v>
      </c>
      <c r="D42" s="3">
        <f>SUM(D39:D40)</f>
        <v>15760</v>
      </c>
    </row>
    <row r="44" spans="1:4" ht="12.75">
      <c r="A44" s="3" t="s">
        <v>68</v>
      </c>
      <c r="C44" s="3" t="s">
        <v>69</v>
      </c>
      <c r="D44" s="4">
        <f>D33-D42</f>
        <v>77940</v>
      </c>
    </row>
    <row r="46" spans="1:4" ht="12.75">
      <c r="A46" s="3" t="s">
        <v>70</v>
      </c>
      <c r="B46" s="3"/>
      <c r="C46" s="3" t="s">
        <v>25</v>
      </c>
      <c r="D46" s="3">
        <v>12390</v>
      </c>
    </row>
    <row r="48" spans="1:5" ht="12.75">
      <c r="A48" t="s">
        <v>71</v>
      </c>
      <c r="C48" t="s">
        <v>27</v>
      </c>
      <c r="D48">
        <v>10000</v>
      </c>
      <c r="E48" t="s">
        <v>28</v>
      </c>
    </row>
    <row r="50" spans="1:5" ht="12.75">
      <c r="A50" s="3" t="s">
        <v>72</v>
      </c>
      <c r="B50" s="3"/>
      <c r="C50" s="3" t="s">
        <v>73</v>
      </c>
      <c r="D50" s="3">
        <f>(+D46-D48)*20/100</f>
        <v>478</v>
      </c>
      <c r="E50" t="s">
        <v>26</v>
      </c>
    </row>
    <row r="52" spans="1:5" ht="12.75">
      <c r="A52" s="3" t="s">
        <v>74</v>
      </c>
      <c r="B52" s="3"/>
      <c r="C52" s="3" t="s">
        <v>24</v>
      </c>
      <c r="D52" s="4">
        <f>D44+D50</f>
        <v>78418</v>
      </c>
      <c r="E52" t="s">
        <v>42</v>
      </c>
    </row>
    <row r="53" ht="12.75">
      <c r="D53" s="2"/>
    </row>
    <row r="54" spans="3:4" ht="12.75">
      <c r="C54" s="3" t="s">
        <v>43</v>
      </c>
      <c r="D54" s="4">
        <f>D52*1.17</f>
        <v>91749.06</v>
      </c>
    </row>
    <row r="56" ht="12.75">
      <c r="C56" t="s">
        <v>29</v>
      </c>
    </row>
    <row r="57" ht="12.75">
      <c r="C57" t="s">
        <v>30</v>
      </c>
    </row>
    <row r="59" ht="12.75">
      <c r="C59" s="3" t="s">
        <v>81</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 width="11.28125" style="0" bestFit="1" customWidth="1"/>
  </cols>
  <sheetData>
    <row r="1" ht="12.75">
      <c r="A1" s="5"/>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IRIS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OPEY A.</dc:creator>
  <cp:keywords/>
  <dc:description/>
  <cp:lastModifiedBy>Deepta Swaminathan</cp:lastModifiedBy>
  <dcterms:created xsi:type="dcterms:W3CDTF">2000-02-11T07:54:10Z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